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8560" windowHeight="1540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AB6" i="1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6"/>
</calcChain>
</file>

<file path=xl/sharedStrings.xml><?xml version="1.0" encoding="utf-8"?>
<sst xmlns="http://schemas.openxmlformats.org/spreadsheetml/2006/main" count="80" uniqueCount="66">
  <si>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</si>
  <si>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Тверской городской Думы</t>
  </si>
  <si>
    <t>Тверская область</t>
  </si>
  <si>
    <t>По состоянию на 16.10.2017</t>
  </si>
  <si>
    <t>В руб.</t>
  </si>
  <si>
    <t>1</t>
  </si>
  <si>
    <t>Поступило средств в избирательный фонд, всего</t>
  </si>
  <si>
    <t/>
  </si>
  <si>
    <t>в том числе</t>
  </si>
  <si>
    <t>1.1</t>
  </si>
  <si>
    <t>Поступило средств в установленном порядке для формирования избирательного фонда</t>
  </si>
  <si>
    <t>из них</t>
  </si>
  <si>
    <t>1.1.1</t>
  </si>
  <si>
    <t>Собственные средства кандидата, избирательного объединения</t>
  </si>
  <si>
    <t>1.1.2</t>
  </si>
  <si>
    <t>Средства, выделенные кандидату выдвинувшим его избирательным объединением</t>
  </si>
  <si>
    <t>1.1.3</t>
  </si>
  <si>
    <t>Добровольные пожертвования гражданина</t>
  </si>
  <si>
    <t>1.1.4</t>
  </si>
  <si>
    <t>Добровольные пожертвования юридического лица</t>
  </si>
  <si>
    <t>1.2</t>
  </si>
  <si>
    <t>Поступило в избирательный фонд денежных средств, подпадающих под действие п. 9 ст. 58 Федерального закона от 12.06.2002 № 67-ФЗ,
из них</t>
  </si>
  <si>
    <t>1.2.1</t>
  </si>
  <si>
    <t>1.2.2</t>
  </si>
  <si>
    <t>1.2.3</t>
  </si>
  <si>
    <t>Средства гражданина</t>
  </si>
  <si>
    <t>1.2.4</t>
  </si>
  <si>
    <t>Средства юридического лица</t>
  </si>
  <si>
    <t>2</t>
  </si>
  <si>
    <t>Возвращено денежных средств из избирательного фонда, всего</t>
  </si>
  <si>
    <t>2.1</t>
  </si>
  <si>
    <t>Перечислено в доход бюджета</t>
  </si>
  <si>
    <t>2.2</t>
  </si>
  <si>
    <t>Возвращено денежных средств, поступивших с нарушением установленного порядка, 
из них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</si>
  <si>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</si>
  <si>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</si>
  <si>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</si>
  <si>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</si>
  <si>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</si>
  <si>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Средств, поступивших с превышением предельного размера</t>
  </si>
  <si>
    <t>2.3</t>
  </si>
  <si>
    <t>Возвращено денежных средств, поступивших в установленном порядке</t>
  </si>
  <si>
    <t>3</t>
  </si>
  <si>
    <t>Израсходовано средств, всего</t>
  </si>
  <si>
    <t>3.1</t>
  </si>
  <si>
    <t>На организацию сбора подписей избирателей</t>
  </si>
  <si>
    <t>3.1.1</t>
  </si>
  <si>
    <t>Из них на оплату труда лиц, привлекаемых для сбора подписей избирателей</t>
  </si>
  <si>
    <t>3.2</t>
  </si>
  <si>
    <t>На предвыборную агитацию через организации телерадиовещания</t>
  </si>
  <si>
    <t>3.3</t>
  </si>
  <si>
    <t>На предвыборную агитацию через редакции периодических печатных изданий</t>
  </si>
  <si>
    <t>3.4</t>
  </si>
  <si>
    <t>На выпуск и распространение печатных и иных агитационных материалов</t>
  </si>
  <si>
    <t>3.5</t>
  </si>
  <si>
    <t>На проведение публичных массовых мероприятий</t>
  </si>
  <si>
    <t>3.6</t>
  </si>
  <si>
    <t>На оплату работ (услуг) информационного и консультационного характера</t>
  </si>
  <si>
    <t>3.7</t>
  </si>
  <si>
    <t>На оплату других работ (услуг), выполненных (оказанных) юридическими лицами или гражданами РФ по договорам</t>
  </si>
  <si>
    <t>3.8</t>
  </si>
  <si>
    <t>На оплату иных расходов, непосредственно связанных с проведением избирательной кампании</t>
  </si>
  <si>
    <t>4</t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</si>
  <si>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</si>
  <si>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t>5</t>
  </si>
  <si>
    <t>Остаток средств фонда на дату сдачи отчета (заверяется банковской справкой) 
(стр.300=стр.10-стр.120-стр.190-стр.290)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</si>
</sst>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textRotation="90" wrapText="1"/>
    </xf>
    <xf numFmtId="0" fontId="5" fillId="3" borderId="1" xfId="0" quotePrefix="1" applyNumberFormat="1" applyFont="1" applyFill="1" applyBorder="1" applyAlignment="1">
      <alignment horizontal="center" vertical="center" wrapText="1"/>
    </xf>
    <xf numFmtId="0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tabSelected="1" workbookViewId="0">
      <selection activeCell="B9" sqref="B9"/>
    </sheetView>
  </sheetViews>
  <sheetFormatPr defaultRowHeight="15"/>
  <cols>
    <col min="1" max="1" width="9.5703125" customWidth="1"/>
    <col min="2" max="2" width="38" customWidth="1"/>
    <col min="3" max="3" width="8.7109375" customWidth="1"/>
    <col min="4" max="28" width="9.7109375" customWidth="1"/>
  </cols>
  <sheetData>
    <row r="1" spans="1:28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8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8" ht="15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8">
      <c r="AA4" s="3" t="s">
        <v>3</v>
      </c>
    </row>
    <row r="5" spans="1:28">
      <c r="AA5" s="3" t="s">
        <v>4</v>
      </c>
    </row>
    <row r="6" spans="1:28" ht="240.75">
      <c r="A6" s="4" t="str">
        <f>"№ строки"</f>
        <v>№ строки</v>
      </c>
      <c r="B6" s="4" t="str">
        <f>"Строка финансового отчета"</f>
        <v>Строка финансового отчета</v>
      </c>
      <c r="C6" s="4" t="str">
        <f>"Шифр строки"</f>
        <v>Шифр строки</v>
      </c>
      <c r="D6" s="4" t="str">
        <f>"Итого по кандидатам"</f>
        <v>Итого по кандидатам</v>
      </c>
      <c r="E6" s="5" t="str">
        <f>"Вишняков Андрей Юрьевич"</f>
        <v>Вишняков Андрей Юрьевич</v>
      </c>
      <c r="F6" s="5" t="str">
        <f>"Денисов Сергей Сергеевич"</f>
        <v>Денисов Сергей Сергеевич</v>
      </c>
      <c r="G6" s="5" t="str">
        <f>"Иванов Сергей Михайлович"</f>
        <v>Иванов Сергей Михайлович</v>
      </c>
      <c r="H6" s="5" t="str">
        <f>"Плечков Олег Алексеевич"</f>
        <v>Плечков Олег Алексеевич</v>
      </c>
      <c r="I6" s="5" t="str">
        <f>"Тарасов Владимир Геннадьевич"</f>
        <v>Тарасов Владимир Геннадьевич</v>
      </c>
      <c r="J6" s="5" t="str">
        <f>"Файфер Зоя Радионовна"</f>
        <v>Файфер Зоя Радионовна</v>
      </c>
      <c r="K6" s="5" t="str">
        <f>"Избирательный округ (Одномандатный (№ 11)), всего"</f>
        <v>Избирательный округ (Одномандатный (№ 11)), всего</v>
      </c>
      <c r="L6" s="5" t="str">
        <f>"Вахалин Алексей Станиславович"</f>
        <v>Вахалин Алексей Станиславович</v>
      </c>
      <c r="M6" s="5" t="str">
        <f>"Гончарова Елена Ивановна"</f>
        <v>Гончарова Елена Ивановна</v>
      </c>
      <c r="N6" s="5" t="str">
        <f>"Грибанов Герман Иванович"</f>
        <v>Грибанов Герман Иванович</v>
      </c>
      <c r="O6" s="5" t="str">
        <f>"Добромыслов Илья Игоревич"</f>
        <v>Добромыслов Илья Игоревич</v>
      </c>
      <c r="P6" s="5" t="str">
        <f>"Лепехин Илья Александрович"</f>
        <v>Лепехин Илья Александрович</v>
      </c>
      <c r="Q6" s="5" t="str">
        <f>"Нечеталенко Сергей Борисович"</f>
        <v>Нечеталенко Сергей Борисович</v>
      </c>
      <c r="R6" s="5" t="str">
        <f>"Прохоров Сергей Константинович"</f>
        <v>Прохоров Сергей Константинович</v>
      </c>
      <c r="S6" s="5" t="str">
        <f>"Устинова Ольга Константиновна"</f>
        <v>Устинова Ольга Константиновна</v>
      </c>
      <c r="T6" s="5" t="str">
        <f>"Избирательный округ (Одномандатный (№ 15)), всего"</f>
        <v>Избирательный округ (Одномандатный (№ 15)), всего</v>
      </c>
      <c r="U6" s="5" t="str">
        <f>"Арсеньев Алексей Борисович"</f>
        <v>Арсеньев Алексей Борисович</v>
      </c>
      <c r="V6" s="5" t="str">
        <f>"Буланин Кирилл Александрович"</f>
        <v>Буланин Кирилл Александрович</v>
      </c>
      <c r="W6" s="5" t="str">
        <f>"Головин Александр Алексеевич"</f>
        <v>Головин Александр Алексеевич</v>
      </c>
      <c r="X6" s="5" t="str">
        <f>"Крупкина Елена Владимировна"</f>
        <v>Крупкина Елена Владимировна</v>
      </c>
      <c r="Y6" s="5" t="str">
        <f>"Прудник Дмитрий Андреевич"</f>
        <v>Прудник Дмитрий Андреевич</v>
      </c>
      <c r="Z6" s="5" t="str">
        <f>"Савченко Михаил Сергеевич"</f>
        <v>Савченко Михаил Сергеевич</v>
      </c>
      <c r="AA6" s="5" t="str">
        <f>"Шляков Алексей Евгеньевич"</f>
        <v>Шляков Алексей Евгеньевич</v>
      </c>
      <c r="AB6" s="11" t="str">
        <f>"Избирательный округ (Одномандатный (№ 16)), всего"</f>
        <v>Избирательный округ (Одномандатный (№ 16)), всего</v>
      </c>
    </row>
    <row r="7" spans="1:28">
      <c r="A7" s="6" t="s">
        <v>5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  <c r="W7" s="4">
        <v>23</v>
      </c>
      <c r="X7" s="4">
        <v>24</v>
      </c>
      <c r="Y7" s="4">
        <v>25</v>
      </c>
      <c r="Z7" s="4">
        <v>26</v>
      </c>
      <c r="AA7" s="4">
        <v>27</v>
      </c>
      <c r="AB7" s="12">
        <v>28</v>
      </c>
    </row>
    <row r="8" spans="1:28" ht="25.5">
      <c r="A8" s="7" t="s">
        <v>5</v>
      </c>
      <c r="B8" s="8" t="s">
        <v>6</v>
      </c>
      <c r="C8" s="9">
        <v>10</v>
      </c>
      <c r="D8" s="10">
        <v>1246580</v>
      </c>
      <c r="E8" s="10">
        <v>0</v>
      </c>
      <c r="F8" s="10">
        <v>190260</v>
      </c>
      <c r="G8" s="10">
        <v>36100</v>
      </c>
      <c r="H8" s="10">
        <v>3630</v>
      </c>
      <c r="I8" s="10">
        <v>500</v>
      </c>
      <c r="J8" s="10">
        <v>500</v>
      </c>
      <c r="K8" s="10">
        <v>230990</v>
      </c>
      <c r="L8" s="10">
        <v>500</v>
      </c>
      <c r="M8" s="10">
        <v>17814</v>
      </c>
      <c r="N8" s="10">
        <v>0</v>
      </c>
      <c r="O8" s="10">
        <v>14500</v>
      </c>
      <c r="P8" s="10">
        <v>309730</v>
      </c>
      <c r="Q8" s="10">
        <v>0</v>
      </c>
      <c r="R8" s="10">
        <v>15000</v>
      </c>
      <c r="S8" s="10">
        <v>342766</v>
      </c>
      <c r="T8" s="10">
        <v>700310</v>
      </c>
      <c r="U8" s="10">
        <v>210000</v>
      </c>
      <c r="V8" s="10">
        <v>0</v>
      </c>
      <c r="W8" s="10">
        <v>1000</v>
      </c>
      <c r="X8" s="10">
        <v>500</v>
      </c>
      <c r="Y8" s="10">
        <v>0</v>
      </c>
      <c r="Z8" s="10">
        <v>96580</v>
      </c>
      <c r="AA8" s="10">
        <v>7200</v>
      </c>
      <c r="AB8" s="13">
        <v>315280</v>
      </c>
    </row>
    <row r="9" spans="1:28">
      <c r="A9" s="7" t="s">
        <v>7</v>
      </c>
      <c r="B9" s="9" t="s">
        <v>8</v>
      </c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3"/>
    </row>
    <row r="10" spans="1:28" ht="25.5">
      <c r="A10" s="7" t="s">
        <v>9</v>
      </c>
      <c r="B10" s="8" t="s">
        <v>10</v>
      </c>
      <c r="C10" s="9">
        <v>20</v>
      </c>
      <c r="D10" s="10">
        <v>1156580</v>
      </c>
      <c r="E10" s="10">
        <v>0</v>
      </c>
      <c r="F10" s="10">
        <v>190260</v>
      </c>
      <c r="G10" s="10">
        <v>36100</v>
      </c>
      <c r="H10" s="10">
        <v>3630</v>
      </c>
      <c r="I10" s="10">
        <v>500</v>
      </c>
      <c r="J10" s="10">
        <v>500</v>
      </c>
      <c r="K10" s="10">
        <v>230990</v>
      </c>
      <c r="L10" s="10">
        <v>500</v>
      </c>
      <c r="M10" s="10">
        <v>17814</v>
      </c>
      <c r="N10" s="10">
        <v>0</v>
      </c>
      <c r="O10" s="10">
        <v>14500</v>
      </c>
      <c r="P10" s="10">
        <v>309730</v>
      </c>
      <c r="Q10" s="10">
        <v>0</v>
      </c>
      <c r="R10" s="10">
        <v>15000</v>
      </c>
      <c r="S10" s="10">
        <v>252766</v>
      </c>
      <c r="T10" s="10">
        <v>610310</v>
      </c>
      <c r="U10" s="10">
        <v>210000</v>
      </c>
      <c r="V10" s="10">
        <v>0</v>
      </c>
      <c r="W10" s="10">
        <v>1000</v>
      </c>
      <c r="X10" s="10">
        <v>500</v>
      </c>
      <c r="Y10" s="10">
        <v>0</v>
      </c>
      <c r="Z10" s="10">
        <v>96580</v>
      </c>
      <c r="AA10" s="10">
        <v>7200</v>
      </c>
      <c r="AB10" s="13">
        <v>315280</v>
      </c>
    </row>
    <row r="11" spans="1:28">
      <c r="A11" s="7" t="s">
        <v>7</v>
      </c>
      <c r="B11" s="9" t="s">
        <v>11</v>
      </c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3"/>
    </row>
    <row r="12" spans="1:28" ht="25.5">
      <c r="A12" s="7" t="s">
        <v>12</v>
      </c>
      <c r="B12" s="8" t="s">
        <v>13</v>
      </c>
      <c r="C12" s="9">
        <v>30</v>
      </c>
      <c r="D12" s="10">
        <v>370280</v>
      </c>
      <c r="E12" s="10">
        <v>0</v>
      </c>
      <c r="F12" s="10">
        <v>30260</v>
      </c>
      <c r="G12" s="10">
        <v>36100</v>
      </c>
      <c r="H12" s="10">
        <v>3630</v>
      </c>
      <c r="I12" s="10">
        <v>500</v>
      </c>
      <c r="J12" s="10">
        <v>500</v>
      </c>
      <c r="K12" s="10">
        <v>70990</v>
      </c>
      <c r="L12" s="10">
        <v>500</v>
      </c>
      <c r="M12" s="10">
        <v>17814</v>
      </c>
      <c r="N12" s="10">
        <v>0</v>
      </c>
      <c r="O12" s="10">
        <v>14500</v>
      </c>
      <c r="P12" s="10">
        <v>19730</v>
      </c>
      <c r="Q12" s="10">
        <v>0</v>
      </c>
      <c r="R12" s="10">
        <v>0</v>
      </c>
      <c r="S12" s="10">
        <v>31466</v>
      </c>
      <c r="T12" s="10">
        <v>84010</v>
      </c>
      <c r="U12" s="10">
        <v>110000</v>
      </c>
      <c r="V12" s="10">
        <v>0</v>
      </c>
      <c r="W12" s="10">
        <v>1000</v>
      </c>
      <c r="X12" s="10">
        <v>500</v>
      </c>
      <c r="Y12" s="10">
        <v>0</v>
      </c>
      <c r="Z12" s="10">
        <v>96580</v>
      </c>
      <c r="AA12" s="10">
        <v>7200</v>
      </c>
      <c r="AB12" s="13">
        <v>215280</v>
      </c>
    </row>
    <row r="13" spans="1:28" ht="38.25">
      <c r="A13" s="7" t="s">
        <v>14</v>
      </c>
      <c r="B13" s="8" t="s">
        <v>15</v>
      </c>
      <c r="C13" s="9">
        <v>40</v>
      </c>
      <c r="D13" s="10">
        <v>450000</v>
      </c>
      <c r="E13" s="10">
        <v>0</v>
      </c>
      <c r="F13" s="10">
        <v>160000</v>
      </c>
      <c r="G13" s="10">
        <v>0</v>
      </c>
      <c r="H13" s="10">
        <v>0</v>
      </c>
      <c r="I13" s="10">
        <v>0</v>
      </c>
      <c r="J13" s="10">
        <v>0</v>
      </c>
      <c r="K13" s="10">
        <v>160000</v>
      </c>
      <c r="L13" s="10">
        <v>0</v>
      </c>
      <c r="M13" s="10">
        <v>0</v>
      </c>
      <c r="N13" s="10">
        <v>0</v>
      </c>
      <c r="O13" s="10">
        <v>0</v>
      </c>
      <c r="P13" s="10">
        <v>290000</v>
      </c>
      <c r="Q13" s="10">
        <v>0</v>
      </c>
      <c r="R13" s="10">
        <v>0</v>
      </c>
      <c r="S13" s="10">
        <v>0</v>
      </c>
      <c r="T13" s="10">
        <v>290000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3">
        <v>0</v>
      </c>
    </row>
    <row r="14" spans="1:28">
      <c r="A14" s="7" t="s">
        <v>16</v>
      </c>
      <c r="B14" s="8" t="s">
        <v>17</v>
      </c>
      <c r="C14" s="9">
        <v>50</v>
      </c>
      <c r="D14" s="10">
        <v>15000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15000</v>
      </c>
      <c r="S14" s="10">
        <v>0</v>
      </c>
      <c r="T14" s="10">
        <v>15000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3">
        <v>0</v>
      </c>
    </row>
    <row r="15" spans="1:28" ht="25.5">
      <c r="A15" s="7" t="s">
        <v>18</v>
      </c>
      <c r="B15" s="8" t="s">
        <v>19</v>
      </c>
      <c r="C15" s="9">
        <v>60</v>
      </c>
      <c r="D15" s="10">
        <v>321300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221300</v>
      </c>
      <c r="T15" s="10">
        <v>221300</v>
      </c>
      <c r="U15" s="10">
        <v>100000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3">
        <v>100000</v>
      </c>
    </row>
    <row r="16" spans="1:28" ht="63.75">
      <c r="A16" s="7" t="s">
        <v>20</v>
      </c>
      <c r="B16" s="8" t="s">
        <v>21</v>
      </c>
      <c r="C16" s="9">
        <v>70</v>
      </c>
      <c r="D16" s="10">
        <v>90000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90000</v>
      </c>
      <c r="T16" s="10">
        <v>90000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3">
        <v>0</v>
      </c>
    </row>
    <row r="17" spans="1:28">
      <c r="A17" s="7" t="s">
        <v>7</v>
      </c>
      <c r="B17" s="9" t="s">
        <v>11</v>
      </c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3"/>
    </row>
    <row r="18" spans="1:28" ht="25.5">
      <c r="A18" s="7" t="s">
        <v>22</v>
      </c>
      <c r="B18" s="8" t="s">
        <v>13</v>
      </c>
      <c r="C18" s="9">
        <v>80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3">
        <v>0</v>
      </c>
    </row>
    <row r="19" spans="1:28" ht="38.25">
      <c r="A19" s="7" t="s">
        <v>23</v>
      </c>
      <c r="B19" s="8" t="s">
        <v>15</v>
      </c>
      <c r="C19" s="9">
        <v>90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3">
        <v>0</v>
      </c>
    </row>
    <row r="20" spans="1:28">
      <c r="A20" s="7" t="s">
        <v>24</v>
      </c>
      <c r="B20" s="8" t="s">
        <v>25</v>
      </c>
      <c r="C20" s="9">
        <v>100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3">
        <v>0</v>
      </c>
    </row>
    <row r="21" spans="1:28">
      <c r="A21" s="7" t="s">
        <v>26</v>
      </c>
      <c r="B21" s="8" t="s">
        <v>27</v>
      </c>
      <c r="C21" s="9">
        <v>110</v>
      </c>
      <c r="D21" s="10">
        <v>90000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90000</v>
      </c>
      <c r="T21" s="10">
        <v>90000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3">
        <v>0</v>
      </c>
    </row>
    <row r="22" spans="1:28" ht="25.5">
      <c r="A22" s="7" t="s">
        <v>28</v>
      </c>
      <c r="B22" s="8" t="s">
        <v>29</v>
      </c>
      <c r="C22" s="9">
        <v>120</v>
      </c>
      <c r="D22" s="10">
        <v>90000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90000</v>
      </c>
      <c r="T22" s="10">
        <v>90000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3">
        <v>0</v>
      </c>
    </row>
    <row r="23" spans="1:28">
      <c r="A23" s="7" t="s">
        <v>7</v>
      </c>
      <c r="B23" s="9" t="s">
        <v>11</v>
      </c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3"/>
    </row>
    <row r="24" spans="1:28">
      <c r="A24" s="7" t="s">
        <v>30</v>
      </c>
      <c r="B24" s="8" t="s">
        <v>31</v>
      </c>
      <c r="C24" s="9">
        <v>130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3">
        <v>0</v>
      </c>
    </row>
    <row r="25" spans="1:28" ht="38.25">
      <c r="A25" s="7" t="s">
        <v>32</v>
      </c>
      <c r="B25" s="8" t="s">
        <v>33</v>
      </c>
      <c r="C25" s="9">
        <v>140</v>
      </c>
      <c r="D25" s="10">
        <v>90000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90000</v>
      </c>
      <c r="T25" s="10">
        <v>90000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3">
        <v>0</v>
      </c>
    </row>
    <row r="26" spans="1:28">
      <c r="A26" s="7" t="s">
        <v>7</v>
      </c>
      <c r="B26" s="9" t="s">
        <v>11</v>
      </c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3"/>
    </row>
    <row r="27" spans="1:28" ht="51">
      <c r="A27" s="7" t="s">
        <v>34</v>
      </c>
      <c r="B27" s="8" t="s">
        <v>35</v>
      </c>
      <c r="C27" s="9">
        <v>150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3">
        <v>0</v>
      </c>
    </row>
    <row r="28" spans="1:28" ht="51">
      <c r="A28" s="7" t="s">
        <v>36</v>
      </c>
      <c r="B28" s="8" t="s">
        <v>37</v>
      </c>
      <c r="C28" s="9">
        <v>160</v>
      </c>
      <c r="D28" s="10">
        <v>90000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90000</v>
      </c>
      <c r="T28" s="10">
        <v>90000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3">
        <v>0</v>
      </c>
    </row>
    <row r="29" spans="1:28" ht="25.5">
      <c r="A29" s="7" t="s">
        <v>38</v>
      </c>
      <c r="B29" s="8" t="s">
        <v>39</v>
      </c>
      <c r="C29" s="9">
        <v>170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3">
        <v>0</v>
      </c>
    </row>
    <row r="30" spans="1:28" ht="25.5">
      <c r="A30" s="7" t="s">
        <v>40</v>
      </c>
      <c r="B30" s="8" t="s">
        <v>41</v>
      </c>
      <c r="C30" s="9">
        <v>180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3">
        <v>0</v>
      </c>
    </row>
    <row r="31" spans="1:28">
      <c r="A31" s="7" t="s">
        <v>42</v>
      </c>
      <c r="B31" s="8" t="s">
        <v>43</v>
      </c>
      <c r="C31" s="9">
        <v>190</v>
      </c>
      <c r="D31" s="10">
        <v>1155250</v>
      </c>
      <c r="E31" s="10">
        <v>0</v>
      </c>
      <c r="F31" s="10">
        <v>190260</v>
      </c>
      <c r="G31" s="10">
        <v>36100</v>
      </c>
      <c r="H31" s="10">
        <v>3630</v>
      </c>
      <c r="I31" s="10">
        <v>400</v>
      </c>
      <c r="J31" s="10">
        <v>210</v>
      </c>
      <c r="K31" s="10">
        <v>230600</v>
      </c>
      <c r="L31" s="10">
        <v>500</v>
      </c>
      <c r="M31" s="10">
        <v>17814</v>
      </c>
      <c r="N31" s="10">
        <v>0</v>
      </c>
      <c r="O31" s="10">
        <v>14500</v>
      </c>
      <c r="P31" s="10">
        <v>309730</v>
      </c>
      <c r="Q31" s="10">
        <v>0</v>
      </c>
      <c r="R31" s="10">
        <v>15000</v>
      </c>
      <c r="S31" s="10">
        <v>252766</v>
      </c>
      <c r="T31" s="10">
        <v>610310</v>
      </c>
      <c r="U31" s="10">
        <v>210000</v>
      </c>
      <c r="V31" s="10">
        <v>0</v>
      </c>
      <c r="W31" s="10">
        <v>60</v>
      </c>
      <c r="X31" s="10">
        <v>500</v>
      </c>
      <c r="Y31" s="10">
        <v>0</v>
      </c>
      <c r="Z31" s="10">
        <v>96580</v>
      </c>
      <c r="AA31" s="10">
        <v>7200</v>
      </c>
      <c r="AB31" s="13">
        <v>314340</v>
      </c>
    </row>
    <row r="32" spans="1:28">
      <c r="A32" s="7" t="s">
        <v>7</v>
      </c>
      <c r="B32" s="9" t="s">
        <v>11</v>
      </c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3"/>
    </row>
    <row r="33" spans="1:28" ht="25.5">
      <c r="A33" s="7" t="s">
        <v>44</v>
      </c>
      <c r="B33" s="8" t="s">
        <v>45</v>
      </c>
      <c r="C33" s="9">
        <v>200</v>
      </c>
      <c r="D33" s="10">
        <v>5454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210</v>
      </c>
      <c r="K33" s="10">
        <v>210</v>
      </c>
      <c r="L33" s="10">
        <v>500</v>
      </c>
      <c r="M33" s="10">
        <v>4184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4684</v>
      </c>
      <c r="U33" s="10">
        <v>0</v>
      </c>
      <c r="V33" s="10">
        <v>0</v>
      </c>
      <c r="W33" s="10">
        <v>60</v>
      </c>
      <c r="X33" s="10">
        <v>500</v>
      </c>
      <c r="Y33" s="10">
        <v>0</v>
      </c>
      <c r="Z33" s="10">
        <v>0</v>
      </c>
      <c r="AA33" s="10">
        <v>0</v>
      </c>
      <c r="AB33" s="13">
        <v>560</v>
      </c>
    </row>
    <row r="34" spans="1:28">
      <c r="A34" s="7" t="s">
        <v>7</v>
      </c>
      <c r="B34" s="9" t="s">
        <v>11</v>
      </c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3"/>
    </row>
    <row r="35" spans="1:28" ht="25.5">
      <c r="A35" s="7" t="s">
        <v>46</v>
      </c>
      <c r="B35" s="8" t="s">
        <v>47</v>
      </c>
      <c r="C35" s="9">
        <v>210</v>
      </c>
      <c r="D35" s="10">
        <v>372.5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372.5</v>
      </c>
      <c r="Y35" s="10">
        <v>0</v>
      </c>
      <c r="Z35" s="10">
        <v>0</v>
      </c>
      <c r="AA35" s="10">
        <v>0</v>
      </c>
      <c r="AB35" s="13">
        <v>372.5</v>
      </c>
    </row>
    <row r="36" spans="1:28" ht="25.5">
      <c r="A36" s="7" t="s">
        <v>48</v>
      </c>
      <c r="B36" s="8" t="s">
        <v>49</v>
      </c>
      <c r="C36" s="9">
        <v>220</v>
      </c>
      <c r="D36" s="10">
        <v>27300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27300</v>
      </c>
      <c r="T36" s="10">
        <v>27300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3">
        <v>0</v>
      </c>
    </row>
    <row r="37" spans="1:28" ht="25.5">
      <c r="A37" s="7" t="s">
        <v>50</v>
      </c>
      <c r="B37" s="8" t="s">
        <v>51</v>
      </c>
      <c r="C37" s="9">
        <v>230</v>
      </c>
      <c r="D37" s="10">
        <v>92000</v>
      </c>
      <c r="E37" s="10">
        <v>0</v>
      </c>
      <c r="F37" s="10">
        <v>0</v>
      </c>
      <c r="G37" s="10">
        <v>1000</v>
      </c>
      <c r="H37" s="10">
        <v>0</v>
      </c>
      <c r="I37" s="10">
        <v>0</v>
      </c>
      <c r="J37" s="10">
        <v>0</v>
      </c>
      <c r="K37" s="10">
        <v>1000</v>
      </c>
      <c r="L37" s="10">
        <v>0</v>
      </c>
      <c r="M37" s="10">
        <v>0</v>
      </c>
      <c r="N37" s="10">
        <v>0</v>
      </c>
      <c r="O37" s="10">
        <v>1000</v>
      </c>
      <c r="P37" s="10">
        <v>0</v>
      </c>
      <c r="Q37" s="10">
        <v>0</v>
      </c>
      <c r="R37" s="10">
        <v>0</v>
      </c>
      <c r="S37" s="10">
        <v>90000</v>
      </c>
      <c r="T37" s="10">
        <v>91000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3">
        <v>0</v>
      </c>
    </row>
    <row r="38" spans="1:28" ht="25.5">
      <c r="A38" s="7" t="s">
        <v>52</v>
      </c>
      <c r="B38" s="8" t="s">
        <v>53</v>
      </c>
      <c r="C38" s="9">
        <v>240</v>
      </c>
      <c r="D38" s="10">
        <v>576666</v>
      </c>
      <c r="E38" s="10">
        <v>0</v>
      </c>
      <c r="F38" s="10">
        <v>130000</v>
      </c>
      <c r="G38" s="10">
        <v>35100</v>
      </c>
      <c r="H38" s="10">
        <v>3630</v>
      </c>
      <c r="I38" s="10">
        <v>0</v>
      </c>
      <c r="J38" s="10">
        <v>0</v>
      </c>
      <c r="K38" s="10">
        <v>168730</v>
      </c>
      <c r="L38" s="10">
        <v>0</v>
      </c>
      <c r="M38" s="10">
        <v>11800</v>
      </c>
      <c r="N38" s="10">
        <v>0</v>
      </c>
      <c r="O38" s="10">
        <v>13500</v>
      </c>
      <c r="P38" s="10">
        <v>19730</v>
      </c>
      <c r="Q38" s="10">
        <v>0</v>
      </c>
      <c r="R38" s="10">
        <v>0</v>
      </c>
      <c r="S38" s="10">
        <v>125466</v>
      </c>
      <c r="T38" s="10">
        <v>170496</v>
      </c>
      <c r="U38" s="10">
        <v>133660</v>
      </c>
      <c r="V38" s="10">
        <v>0</v>
      </c>
      <c r="W38" s="10">
        <v>0</v>
      </c>
      <c r="X38" s="10">
        <v>0</v>
      </c>
      <c r="Y38" s="10">
        <v>0</v>
      </c>
      <c r="Z38" s="10">
        <v>96580</v>
      </c>
      <c r="AA38" s="10">
        <v>7200</v>
      </c>
      <c r="AB38" s="13">
        <v>237440</v>
      </c>
    </row>
    <row r="39" spans="1:28" ht="25.5">
      <c r="A39" s="7" t="s">
        <v>54</v>
      </c>
      <c r="B39" s="8" t="s">
        <v>55</v>
      </c>
      <c r="C39" s="9">
        <v>250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3">
        <v>0</v>
      </c>
    </row>
    <row r="40" spans="1:28" ht="25.5">
      <c r="A40" s="7" t="s">
        <v>56</v>
      </c>
      <c r="B40" s="8" t="s">
        <v>57</v>
      </c>
      <c r="C40" s="9">
        <v>260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3">
        <v>0</v>
      </c>
    </row>
    <row r="41" spans="1:28" ht="38.25">
      <c r="A41" s="7" t="s">
        <v>58</v>
      </c>
      <c r="B41" s="8" t="s">
        <v>59</v>
      </c>
      <c r="C41" s="9">
        <v>270</v>
      </c>
      <c r="D41" s="10">
        <v>432788</v>
      </c>
      <c r="E41" s="10">
        <v>0</v>
      </c>
      <c r="F41" s="10">
        <v>60260</v>
      </c>
      <c r="G41" s="10">
        <v>0</v>
      </c>
      <c r="H41" s="10">
        <v>0</v>
      </c>
      <c r="I41" s="10">
        <v>0</v>
      </c>
      <c r="J41" s="10">
        <v>0</v>
      </c>
      <c r="K41" s="10">
        <v>60260</v>
      </c>
      <c r="L41" s="10">
        <v>0</v>
      </c>
      <c r="M41" s="10">
        <v>1830</v>
      </c>
      <c r="N41" s="10">
        <v>0</v>
      </c>
      <c r="O41" s="10">
        <v>0</v>
      </c>
      <c r="P41" s="10">
        <v>290000</v>
      </c>
      <c r="Q41" s="10">
        <v>0</v>
      </c>
      <c r="R41" s="10">
        <v>15000</v>
      </c>
      <c r="S41" s="10">
        <v>10000</v>
      </c>
      <c r="T41" s="10">
        <v>316830</v>
      </c>
      <c r="U41" s="10">
        <v>55698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3">
        <v>55698</v>
      </c>
    </row>
    <row r="42" spans="1:28" ht="38.25">
      <c r="A42" s="7" t="s">
        <v>60</v>
      </c>
      <c r="B42" s="8" t="s">
        <v>61</v>
      </c>
      <c r="C42" s="9">
        <v>280</v>
      </c>
      <c r="D42" s="10">
        <v>21042</v>
      </c>
      <c r="E42" s="10">
        <v>0</v>
      </c>
      <c r="F42" s="10">
        <v>0</v>
      </c>
      <c r="G42" s="10">
        <v>0</v>
      </c>
      <c r="H42" s="10">
        <v>0</v>
      </c>
      <c r="I42" s="10">
        <v>400</v>
      </c>
      <c r="J42" s="10">
        <v>0</v>
      </c>
      <c r="K42" s="10">
        <v>400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20642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3">
        <v>20642</v>
      </c>
    </row>
    <row r="43" spans="1:28" ht="51">
      <c r="A43" s="7" t="s">
        <v>62</v>
      </c>
      <c r="B43" s="8" t="s">
        <v>63</v>
      </c>
      <c r="C43" s="9">
        <v>290</v>
      </c>
      <c r="D43" s="10">
        <v>1230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290</v>
      </c>
      <c r="K43" s="10">
        <v>290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940</v>
      </c>
      <c r="X43" s="10">
        <v>0</v>
      </c>
      <c r="Y43" s="10">
        <v>0</v>
      </c>
      <c r="Z43" s="10">
        <v>0</v>
      </c>
      <c r="AA43" s="10">
        <v>0</v>
      </c>
      <c r="AB43" s="13">
        <v>940</v>
      </c>
    </row>
    <row r="44" spans="1:28" ht="38.25">
      <c r="A44" s="7" t="s">
        <v>64</v>
      </c>
      <c r="B44" s="8" t="s">
        <v>65</v>
      </c>
      <c r="C44" s="9">
        <v>300</v>
      </c>
      <c r="D44" s="10">
        <v>100</v>
      </c>
      <c r="E44" s="10">
        <v>0</v>
      </c>
      <c r="F44" s="10">
        <v>0</v>
      </c>
      <c r="G44" s="10">
        <v>0</v>
      </c>
      <c r="H44" s="10">
        <v>0</v>
      </c>
      <c r="I44" s="10">
        <v>100</v>
      </c>
      <c r="J44" s="10">
        <v>0</v>
      </c>
      <c r="K44" s="10">
        <v>100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3">
        <v>0</v>
      </c>
    </row>
  </sheetData>
  <mergeCells count="3">
    <mergeCell ref="A1:AA1"/>
    <mergeCell ref="A2:AA2"/>
    <mergeCell ref="A3:AA3"/>
  </mergeCells>
  <pageMargins left="0.34722222222222221" right="0.1388888888888889" top="0.1388888888888889" bottom="0.1388888888888889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2017-10-18T08:20:53Z</dcterms:created>
  <dcterms:modified xsi:type="dcterms:W3CDTF">2017-10-18T08:23:07Z</dcterms:modified>
</cp:coreProperties>
</file>